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24226"/>
  <mc:AlternateContent xmlns:mc="http://schemas.openxmlformats.org/markup-compatibility/2006">
    <mc:Choice Requires="x15">
      <x15ac:absPath xmlns:x15ac="http://schemas.microsoft.com/office/spreadsheetml/2010/11/ac" url="https://cheshirefireserviceuk.sharepoint.com/sites/PeopleandOrganisationalDevelopment/Shared Documents/Payroll and pensions/Pay scales/"/>
    </mc:Choice>
  </mc:AlternateContent>
  <xr:revisionPtr revIDLastSave="7" documentId="8_{B98E8F10-5FA5-417E-9DE2-850B17898213}" xr6:coauthVersionLast="47" xr6:coauthVersionMax="47" xr10:uidLastSave="{07A9D35E-8A67-40FC-9151-0E09ABE9F461}"/>
  <bookViews>
    <workbookView xWindow="22932" yWindow="-108" windowWidth="23256" windowHeight="12576" tabRatio="607" xr2:uid="{1FC07718-51FD-4EE8-9ABA-601C8D1C4E98}"/>
  </bookViews>
  <sheets>
    <sheet name="WHOLETIME" sheetId="1" r:id="rId1"/>
  </sheets>
  <definedNames>
    <definedName name="_xlnm.Print_Area" localSheetId="0">WHOLETIME!$A$1:$J$52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G33" i="1"/>
  <c r="H33" i="1"/>
  <c r="F32" i="1"/>
  <c r="G32" i="1" s="1"/>
  <c r="H32" i="1" s="1"/>
  <c r="F25" i="1"/>
  <c r="G25" i="1"/>
  <c r="H25" i="1"/>
  <c r="F24" i="1"/>
  <c r="G24" i="1" s="1"/>
  <c r="H24" i="1" s="1"/>
  <c r="I41" i="1"/>
  <c r="I40" i="1"/>
  <c r="I33" i="1"/>
  <c r="I32" i="1"/>
  <c r="I25" i="1"/>
  <c r="J25" i="1" s="1"/>
  <c r="I24" i="1"/>
  <c r="J24" i="1" s="1"/>
  <c r="I21" i="1"/>
  <c r="J21" i="1" s="1"/>
  <c r="I20" i="1"/>
  <c r="J20" i="1" s="1"/>
  <c r="I18" i="1"/>
  <c r="I17" i="1"/>
  <c r="I12" i="1"/>
  <c r="I11" i="1"/>
  <c r="I9" i="1"/>
  <c r="J9" i="1" s="1"/>
  <c r="I8" i="1"/>
  <c r="I6" i="1"/>
  <c r="J6" i="1" s="1"/>
  <c r="I5" i="1"/>
  <c r="J5" i="1" s="1"/>
  <c r="I4" i="1"/>
  <c r="J4" i="1" s="1"/>
  <c r="G41" i="1"/>
  <c r="H41" i="1" s="1"/>
  <c r="G40" i="1"/>
  <c r="H40" i="1" s="1"/>
  <c r="H21" i="1"/>
  <c r="H20" i="1"/>
  <c r="H18" i="1"/>
  <c r="H17" i="1"/>
  <c r="H12" i="1"/>
  <c r="H11" i="1"/>
  <c r="H9" i="1"/>
  <c r="H8" i="1"/>
  <c r="H6" i="1"/>
  <c r="H5" i="1"/>
  <c r="G13" i="1"/>
  <c r="G16" i="1"/>
  <c r="F28" i="1"/>
  <c r="G36" i="1"/>
  <c r="F48" i="1"/>
  <c r="G48" i="1"/>
  <c r="F50" i="1"/>
  <c r="G50" i="1"/>
  <c r="H52" i="1"/>
  <c r="H48" i="1"/>
  <c r="F46" i="1"/>
  <c r="G46" i="1"/>
  <c r="H46" i="1"/>
  <c r="I28" i="1"/>
  <c r="H44" i="1"/>
  <c r="I36" i="1"/>
  <c r="H50" i="1"/>
  <c r="H13" i="1"/>
  <c r="I13" i="1"/>
  <c r="J13" i="1"/>
  <c r="G44" i="1"/>
  <c r="H36" i="1"/>
  <c r="H28" i="1"/>
  <c r="H4" i="1"/>
  <c r="I37" i="1"/>
  <c r="H37" i="1"/>
  <c r="I29" i="1"/>
  <c r="H29" i="1"/>
  <c r="G52" i="1"/>
  <c r="F29" i="1"/>
  <c r="G29" i="1"/>
  <c r="G37" i="1"/>
  <c r="H16" i="1"/>
  <c r="G28" i="1"/>
</calcChain>
</file>

<file path=xl/sharedStrings.xml><?xml version="1.0" encoding="utf-8"?>
<sst xmlns="http://schemas.openxmlformats.org/spreadsheetml/2006/main" count="103" uniqueCount="66">
  <si>
    <t xml:space="preserve">W   H   O   L   E   T   I   M   E </t>
  </si>
  <si>
    <t>3.2% uplift WEF 1st July 2025. Trainee &amp; Development rate of pay is same salary.</t>
  </si>
  <si>
    <t>Rank</t>
  </si>
  <si>
    <t>Internal salary code</t>
  </si>
  <si>
    <t>Status</t>
  </si>
  <si>
    <t>Salary</t>
  </si>
  <si>
    <t>20% Flexi (+AM 7.5% if applicable)</t>
  </si>
  <si>
    <t>Total 
(Incl Allow if applicable)</t>
  </si>
  <si>
    <t>Monthly rounded to nearest penny</t>
  </si>
  <si>
    <t>Salary Basic Hourly Rate</t>
  </si>
  <si>
    <t>Casual O/T x 1.5 rate</t>
  </si>
  <si>
    <t>FIREFIGHTER</t>
  </si>
  <si>
    <t>FF (T)</t>
  </si>
  <si>
    <t>TRAINEE</t>
  </si>
  <si>
    <t>FF (D)</t>
  </si>
  <si>
    <t>DEVELOPMENT</t>
  </si>
  <si>
    <t>FF (C )</t>
  </si>
  <si>
    <t>COMPETENT</t>
  </si>
  <si>
    <t>CREW MANAGER</t>
  </si>
  <si>
    <t>CM (D)</t>
  </si>
  <si>
    <t>CM (C )</t>
  </si>
  <si>
    <t>WATCH MANAGER A</t>
  </si>
  <si>
    <t>WMA (D)</t>
  </si>
  <si>
    <t>WMA (C )</t>
  </si>
  <si>
    <t>After 15 years' service</t>
  </si>
  <si>
    <t>N/A EXISTING STAFF ONLY</t>
  </si>
  <si>
    <t>Remove</t>
  </si>
  <si>
    <t>Station Officer PROTECTED</t>
  </si>
  <si>
    <t>L</t>
  </si>
  <si>
    <t>Remove LSI only</t>
  </si>
  <si>
    <t>WATCH MANAGER B</t>
  </si>
  <si>
    <t>WMB (D)</t>
  </si>
  <si>
    <t>WMB (C )</t>
  </si>
  <si>
    <t>STATION MANAGER A</t>
  </si>
  <si>
    <t>SMA (D)</t>
  </si>
  <si>
    <t>SMA (C )</t>
  </si>
  <si>
    <t>STATION MANAGER B</t>
  </si>
  <si>
    <t>SMB (D)</t>
  </si>
  <si>
    <t>SMB (C )</t>
  </si>
  <si>
    <t xml:space="preserve">GROUP MANAGER A </t>
  </si>
  <si>
    <t>GMA (D)</t>
  </si>
  <si>
    <t>N/A</t>
  </si>
  <si>
    <t>GMA (C )</t>
  </si>
  <si>
    <t>GROUP MANAGER B</t>
  </si>
  <si>
    <t>GMB (D)</t>
  </si>
  <si>
    <t>GMB (C )</t>
  </si>
  <si>
    <t>AREA MANAGER A</t>
  </si>
  <si>
    <t>AMA (D)</t>
  </si>
  <si>
    <t>During 1st year in rank</t>
  </si>
  <si>
    <t>AMA (C )</t>
  </si>
  <si>
    <t>AREA MANAGER B</t>
  </si>
  <si>
    <t>AMB (D)</t>
  </si>
  <si>
    <t>AMB (C )</t>
  </si>
  <si>
    <t>PROTECTED SALARY POINT (CARE)</t>
  </si>
  <si>
    <t>STATION MANAGER A WITH LSI</t>
  </si>
  <si>
    <t>SMA (CLSI)</t>
  </si>
  <si>
    <t>Poss remove</t>
  </si>
  <si>
    <t>STATION MANAGER B WITH LSI</t>
  </si>
  <si>
    <t>SMB (CLSI)</t>
  </si>
  <si>
    <t>GROUP MANAGER B WITH LSI</t>
  </si>
  <si>
    <t>GMB (CLSI)</t>
  </si>
  <si>
    <t>AREA MANAGER B WITH LSI</t>
  </si>
  <si>
    <t>AMB (CLSI)</t>
  </si>
  <si>
    <t>STATION MANAGER A WITH PROT 3RD YEAR IN RANK</t>
  </si>
  <si>
    <t>SMA (PROT 3RD YEAR)</t>
  </si>
  <si>
    <t>7.5% AM allowance + 20% Flexi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</si>
</sst>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00"/>
    <numFmt numFmtId="165" formatCode="&quot;£&quot;#,##0"/>
    <numFmt numFmtId="166" formatCode="&quot;£&quot;#,##0.000"/>
  </numFmts>
  <fonts count="9">
    <font>
      <sz val="10"/>
      <name val="Bookman Old Style"/>
    </font>
    <font>
      <sz val="8"/>
      <name val="Arial"/>
      <family val="2"/>
    </font>
    <font>
      <b/>
      <sz val="9"/>
      <name val="Arial"/>
      <family val="2"/>
    </font>
    <font>
      <sz val="9"/>
      <name val="Arial"/>
      <family val="2"/>
    </font>
    <font>
      <sz val="10"/>
      <name val="Arial"/>
      <family val="2"/>
    </font>
    <font>
      <b/>
      <sz val="14"/>
      <name val="Arial"/>
      <family val="2"/>
    </font>
    <font>
      <b/>
      <sz val="10"/>
      <color indexed="10"/>
      <name val="Arial"/>
      <family val="2"/>
    </font>
    <font>
      <b/>
      <sz val="10"/>
      <name val="Arial"/>
      <family val="2"/>
    </font>
    <font>
      <b/>
      <sz val="12"/>
      <name val="Arial"/>
      <family val="2"/>
    </font>
  </fonts>
  <fills count="11">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14"/>
        <bgColor indexed="64"/>
      </patternFill>
    </fill>
    <fill>
      <patternFill patternType="solid">
        <fgColor indexed="13"/>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CC"/>
        <bgColor indexed="64"/>
      </patternFill>
    </fill>
    <fill>
      <patternFill patternType="solid">
        <fgColor rgb="FFCCECFF"/>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8">
    <xf numFmtId="0" fontId="0" fillId="0" borderId="0" xfId="0"/>
    <xf numFmtId="0" fontId="1" fillId="0" borderId="0" xfId="0" applyFont="1"/>
    <xf numFmtId="0" fontId="3" fillId="2" borderId="1" xfId="0" applyFont="1" applyFill="1" applyBorder="1"/>
    <xf numFmtId="0" fontId="3" fillId="0" borderId="0" xfId="0" applyFont="1"/>
    <xf numFmtId="0" fontId="4" fillId="0" borderId="0" xfId="0" applyFont="1"/>
    <xf numFmtId="0" fontId="4" fillId="0" borderId="1" xfId="0" applyFont="1" applyBorder="1"/>
    <xf numFmtId="0" fontId="3" fillId="0" borderId="1" xfId="0" applyFont="1" applyBorder="1"/>
    <xf numFmtId="0" fontId="3" fillId="2" borderId="1" xfId="0" applyFont="1" applyFill="1" applyBorder="1" applyAlignment="1">
      <alignment horizontal="center"/>
    </xf>
    <xf numFmtId="0" fontId="2" fillId="0" borderId="0" xfId="0" applyFont="1" applyAlignment="1">
      <alignment horizontal="center"/>
    </xf>
    <xf numFmtId="0" fontId="6" fillId="0" borderId="1" xfId="0" applyFont="1" applyBorder="1"/>
    <xf numFmtId="0" fontId="7" fillId="3" borderId="1" xfId="0" applyFont="1" applyFill="1" applyBorder="1" applyAlignment="1">
      <alignment horizontal="center"/>
    </xf>
    <xf numFmtId="0" fontId="7" fillId="0" borderId="1" xfId="0" applyFont="1" applyBorder="1"/>
    <xf numFmtId="0" fontId="7" fillId="4" borderId="1" xfId="0" applyFont="1" applyFill="1" applyBorder="1" applyAlignment="1">
      <alignment horizontal="center"/>
    </xf>
    <xf numFmtId="0" fontId="4" fillId="5" borderId="1" xfId="0" applyFont="1" applyFill="1" applyBorder="1"/>
    <xf numFmtId="0" fontId="7" fillId="5" borderId="1" xfId="0" applyFont="1" applyFill="1" applyBorder="1" applyAlignment="1">
      <alignment horizontal="center"/>
    </xf>
    <xf numFmtId="0" fontId="4" fillId="2" borderId="1" xfId="0" applyFont="1" applyFill="1" applyBorder="1"/>
    <xf numFmtId="164" fontId="4" fillId="2" borderId="1" xfId="0" applyNumberFormat="1" applyFont="1" applyFill="1" applyBorder="1" applyAlignment="1">
      <alignment horizontal="center"/>
    </xf>
    <xf numFmtId="164" fontId="7" fillId="2" borderId="1" xfId="0" applyNumberFormat="1" applyFont="1" applyFill="1" applyBorder="1" applyAlignment="1">
      <alignment horizontal="center"/>
    </xf>
    <xf numFmtId="164" fontId="4" fillId="2" borderId="1" xfId="0" applyNumberFormat="1" applyFont="1" applyFill="1" applyBorder="1"/>
    <xf numFmtId="0" fontId="7" fillId="0" borderId="1" xfId="0" applyFont="1" applyBorder="1" applyAlignment="1">
      <alignment horizontal="center"/>
    </xf>
    <xf numFmtId="0" fontId="7" fillId="0" borderId="0" xfId="0" applyFont="1" applyAlignment="1">
      <alignment horizontal="center"/>
    </xf>
    <xf numFmtId="164" fontId="4" fillId="0" borderId="0" xfId="0" applyNumberFormat="1" applyFont="1"/>
    <xf numFmtId="0" fontId="4" fillId="2" borderId="1" xfId="0" applyFont="1" applyFill="1" applyBorder="1" applyAlignment="1">
      <alignment horizontal="center"/>
    </xf>
    <xf numFmtId="0" fontId="7" fillId="2" borderId="1" xfId="0" applyFont="1" applyFill="1" applyBorder="1" applyAlignment="1">
      <alignment horizontal="center"/>
    </xf>
    <xf numFmtId="0" fontId="2" fillId="4" borderId="1" xfId="0" applyFont="1" applyFill="1" applyBorder="1" applyAlignment="1">
      <alignment horizontal="center"/>
    </xf>
    <xf numFmtId="0" fontId="7" fillId="5" borderId="1" xfId="0" applyFont="1" applyFill="1" applyBorder="1"/>
    <xf numFmtId="0" fontId="6" fillId="0" borderId="1" xfId="0" applyFont="1" applyBorder="1" applyAlignment="1">
      <alignment wrapText="1"/>
    </xf>
    <xf numFmtId="0" fontId="6" fillId="2" borderId="1" xfId="0" applyFont="1" applyFill="1" applyBorder="1"/>
    <xf numFmtId="0" fontId="2" fillId="2" borderId="1" xfId="0" applyFont="1" applyFill="1" applyBorder="1" applyAlignment="1">
      <alignment horizontal="center"/>
    </xf>
    <xf numFmtId="0" fontId="7" fillId="5" borderId="2" xfId="0" applyFont="1" applyFill="1" applyBorder="1"/>
    <xf numFmtId="0" fontId="2" fillId="4" borderId="1" xfId="0" applyFont="1" applyFill="1" applyBorder="1" applyAlignment="1">
      <alignment horizontal="center" wrapText="1"/>
    </xf>
    <xf numFmtId="164" fontId="3" fillId="0" borderId="0" xfId="0" applyNumberFormat="1" applyFont="1" applyAlignment="1">
      <alignment horizontal="center"/>
    </xf>
    <xf numFmtId="0" fontId="3" fillId="0" borderId="0" xfId="0" applyFont="1" applyAlignment="1">
      <alignment horizontal="center"/>
    </xf>
    <xf numFmtId="0" fontId="4" fillId="7" borderId="1" xfId="0" applyFont="1" applyFill="1" applyBorder="1"/>
    <xf numFmtId="164" fontId="4" fillId="7" borderId="1" xfId="0" applyNumberFormat="1" applyFont="1" applyFill="1" applyBorder="1" applyAlignment="1">
      <alignment horizontal="center"/>
    </xf>
    <xf numFmtId="164" fontId="7" fillId="7" borderId="1" xfId="0" applyNumberFormat="1" applyFont="1" applyFill="1" applyBorder="1" applyAlignment="1">
      <alignment horizontal="center"/>
    </xf>
    <xf numFmtId="164" fontId="4" fillId="7" borderId="1" xfId="0" applyNumberFormat="1" applyFont="1" applyFill="1" applyBorder="1"/>
    <xf numFmtId="0" fontId="7" fillId="7" borderId="1" xfId="0" applyFont="1" applyFill="1" applyBorder="1" applyAlignment="1">
      <alignment horizontal="center"/>
    </xf>
    <xf numFmtId="0" fontId="6" fillId="7" borderId="1" xfId="0" applyFont="1" applyFill="1" applyBorder="1"/>
    <xf numFmtId="164" fontId="6" fillId="0" borderId="1" xfId="0" applyNumberFormat="1" applyFont="1" applyBorder="1" applyAlignment="1">
      <alignment horizontal="center"/>
    </xf>
    <xf numFmtId="165" fontId="4" fillId="7" borderId="1" xfId="0" applyNumberFormat="1" applyFont="1" applyFill="1" applyBorder="1" applyAlignment="1">
      <alignment horizontal="center"/>
    </xf>
    <xf numFmtId="165" fontId="4" fillId="0" borderId="1" xfId="0" applyNumberFormat="1" applyFont="1" applyBorder="1" applyAlignment="1">
      <alignment horizontal="center"/>
    </xf>
    <xf numFmtId="0" fontId="4" fillId="0" borderId="0" xfId="0" applyFont="1" applyAlignment="1">
      <alignment horizontal="center"/>
    </xf>
    <xf numFmtId="165" fontId="4" fillId="2" borderId="1" xfId="0" applyNumberFormat="1" applyFont="1" applyFill="1" applyBorder="1" applyAlignment="1">
      <alignment horizontal="center"/>
    </xf>
    <xf numFmtId="165" fontId="6" fillId="0" borderId="1" xfId="0" applyNumberFormat="1" applyFont="1" applyBorder="1" applyAlignment="1">
      <alignment horizontal="center"/>
    </xf>
    <xf numFmtId="0" fontId="6" fillId="2" borderId="1" xfId="0" applyFont="1" applyFill="1" applyBorder="1" applyAlignment="1">
      <alignment horizontal="center"/>
    </xf>
    <xf numFmtId="6" fontId="6" fillId="0" borderId="1" xfId="0" applyNumberFormat="1" applyFont="1" applyBorder="1" applyAlignment="1">
      <alignment horizontal="center"/>
    </xf>
    <xf numFmtId="0" fontId="7" fillId="0" borderId="3" xfId="0" applyFont="1" applyBorder="1"/>
    <xf numFmtId="164" fontId="7" fillId="0" borderId="1" xfId="0" applyNumberFormat="1" applyFont="1" applyBorder="1" applyAlignment="1">
      <alignment horizontal="center"/>
    </xf>
    <xf numFmtId="165" fontId="7" fillId="5" borderId="1" xfId="0" applyNumberFormat="1" applyFont="1" applyFill="1" applyBorder="1" applyAlignment="1">
      <alignment horizontal="center"/>
    </xf>
    <xf numFmtId="165" fontId="7" fillId="0" borderId="1" xfId="0" applyNumberFormat="1" applyFont="1" applyBorder="1" applyAlignment="1">
      <alignment horizontal="center"/>
    </xf>
    <xf numFmtId="0" fontId="4" fillId="8" borderId="0" xfId="0" applyFont="1" applyFill="1"/>
    <xf numFmtId="0" fontId="2" fillId="8" borderId="0" xfId="0" applyFont="1" applyFill="1" applyAlignment="1">
      <alignment horizontal="center"/>
    </xf>
    <xf numFmtId="164" fontId="7" fillId="3" borderId="1" xfId="0" applyNumberFormat="1" applyFont="1" applyFill="1" applyBorder="1" applyAlignment="1">
      <alignment horizontal="center"/>
    </xf>
    <xf numFmtId="164" fontId="4" fillId="0" borderId="1" xfId="0" applyNumberFormat="1" applyFont="1" applyBorder="1" applyAlignment="1">
      <alignment horizontal="center"/>
    </xf>
    <xf numFmtId="164" fontId="4" fillId="6" borderId="1" xfId="0" applyNumberFormat="1" applyFont="1" applyFill="1" applyBorder="1" applyAlignment="1">
      <alignment horizontal="center"/>
    </xf>
    <xf numFmtId="165" fontId="6" fillId="5" borderId="4" xfId="0" applyNumberFormat="1" applyFont="1" applyFill="1" applyBorder="1" applyAlignment="1">
      <alignment horizontal="center"/>
    </xf>
    <xf numFmtId="0" fontId="8" fillId="9" borderId="3" xfId="0" applyFont="1" applyFill="1" applyBorder="1" applyAlignment="1">
      <alignment horizontal="center" wrapText="1"/>
    </xf>
    <xf numFmtId="165" fontId="8" fillId="9" borderId="3" xfId="0" applyNumberFormat="1" applyFont="1" applyFill="1" applyBorder="1" applyAlignment="1">
      <alignment horizontal="center" wrapText="1"/>
    </xf>
    <xf numFmtId="164" fontId="8" fillId="9" borderId="3" xfId="0" applyNumberFormat="1" applyFont="1" applyFill="1" applyBorder="1" applyAlignment="1">
      <alignment horizontal="center" wrapText="1"/>
    </xf>
    <xf numFmtId="0" fontId="8" fillId="9" borderId="5" xfId="0" applyFont="1" applyFill="1" applyBorder="1" applyAlignment="1">
      <alignment horizontal="center"/>
    </xf>
    <xf numFmtId="165" fontId="4" fillId="6" borderId="1" xfId="0" applyNumberFormat="1" applyFont="1" applyFill="1" applyBorder="1" applyAlignment="1">
      <alignment horizontal="center"/>
    </xf>
    <xf numFmtId="165" fontId="7" fillId="0" borderId="6" xfId="0" applyNumberFormat="1" applyFont="1" applyBorder="1" applyAlignment="1">
      <alignment horizontal="center"/>
    </xf>
    <xf numFmtId="165" fontId="4" fillId="7" borderId="6" xfId="0" applyNumberFormat="1" applyFont="1" applyFill="1" applyBorder="1" applyAlignment="1">
      <alignment horizontal="center"/>
    </xf>
    <xf numFmtId="165" fontId="4" fillId="0" borderId="6" xfId="0" applyNumberFormat="1" applyFont="1" applyBorder="1" applyAlignment="1">
      <alignment horizontal="center"/>
    </xf>
    <xf numFmtId="164" fontId="7" fillId="0" borderId="6" xfId="0" applyNumberFormat="1" applyFont="1" applyBorder="1" applyAlignment="1">
      <alignment horizontal="center"/>
    </xf>
    <xf numFmtId="165" fontId="4" fillId="2" borderId="6" xfId="0" applyNumberFormat="1" applyFont="1" applyFill="1" applyBorder="1" applyAlignment="1">
      <alignment horizontal="center"/>
    </xf>
    <xf numFmtId="0" fontId="4" fillId="2" borderId="6" xfId="0" applyFont="1" applyFill="1" applyBorder="1" applyAlignment="1">
      <alignment horizontal="center"/>
    </xf>
    <xf numFmtId="165" fontId="6" fillId="2" borderId="1" xfId="0" applyNumberFormat="1" applyFont="1" applyFill="1" applyBorder="1" applyAlignment="1">
      <alignment horizontal="center"/>
    </xf>
    <xf numFmtId="165" fontId="4" fillId="7" borderId="7" xfId="0" applyNumberFormat="1" applyFont="1" applyFill="1" applyBorder="1" applyAlignment="1">
      <alignment horizontal="center"/>
    </xf>
    <xf numFmtId="0" fontId="4" fillId="0" borderId="1" xfId="0" applyFont="1" applyBorder="1" applyAlignment="1">
      <alignment horizontal="center"/>
    </xf>
    <xf numFmtId="164" fontId="4" fillId="0" borderId="0" xfId="0" applyNumberFormat="1" applyFont="1" applyAlignment="1">
      <alignment horizontal="center"/>
    </xf>
    <xf numFmtId="166" fontId="4" fillId="7" borderId="1" xfId="0" applyNumberFormat="1" applyFont="1" applyFill="1" applyBorder="1" applyAlignment="1">
      <alignment horizontal="center"/>
    </xf>
    <xf numFmtId="164" fontId="7" fillId="8" borderId="1" xfId="0" applyNumberFormat="1" applyFont="1" applyFill="1" applyBorder="1" applyAlignment="1">
      <alignment horizontal="center"/>
    </xf>
    <xf numFmtId="0" fontId="3" fillId="0" borderId="1" xfId="0" applyFont="1" applyBorder="1" applyAlignment="1">
      <alignment horizontal="center"/>
    </xf>
    <xf numFmtId="164" fontId="6" fillId="2" borderId="1" xfId="0" applyNumberFormat="1" applyFont="1" applyFill="1" applyBorder="1" applyAlignment="1">
      <alignment horizontal="center"/>
    </xf>
    <xf numFmtId="165" fontId="6" fillId="7" borderId="2" xfId="0" applyNumberFormat="1" applyFont="1" applyFill="1" applyBorder="1" applyAlignment="1">
      <alignment horizontal="center"/>
    </xf>
    <xf numFmtId="165" fontId="6" fillId="7" borderId="4" xfId="0" applyNumberFormat="1" applyFont="1" applyFill="1" applyBorder="1" applyAlignment="1">
      <alignment horizontal="center"/>
    </xf>
    <xf numFmtId="164" fontId="6" fillId="7" borderId="4" xfId="0" applyNumberFormat="1" applyFont="1" applyFill="1" applyBorder="1" applyAlignment="1">
      <alignment horizontal="center"/>
    </xf>
    <xf numFmtId="164" fontId="7" fillId="7" borderId="4" xfId="0" applyNumberFormat="1" applyFont="1" applyFill="1" applyBorder="1" applyAlignment="1">
      <alignment horizontal="center"/>
    </xf>
    <xf numFmtId="164" fontId="7" fillId="7" borderId="6" xfId="0" applyNumberFormat="1" applyFont="1" applyFill="1" applyBorder="1" applyAlignment="1">
      <alignment horizontal="center"/>
    </xf>
    <xf numFmtId="0" fontId="5" fillId="10" borderId="8" xfId="0" applyFont="1" applyFill="1" applyBorder="1" applyAlignment="1">
      <alignment horizontal="center"/>
    </xf>
    <xf numFmtId="0" fontId="5" fillId="10" borderId="9" xfId="0" applyFont="1" applyFill="1" applyBorder="1" applyAlignment="1">
      <alignment horizontal="center"/>
    </xf>
    <xf numFmtId="0" fontId="5" fillId="10" borderId="10" xfId="0" applyFont="1" applyFill="1" applyBorder="1" applyAlignment="1">
      <alignment horizontal="center"/>
    </xf>
    <xf numFmtId="3" fontId="5" fillId="10" borderId="8" xfId="0" applyNumberFormat="1" applyFont="1" applyFill="1" applyBorder="1" applyAlignment="1">
      <alignment horizontal="center"/>
    </xf>
    <xf numFmtId="3" fontId="5" fillId="10" borderId="9" xfId="0" applyNumberFormat="1" applyFont="1" applyFill="1" applyBorder="1" applyAlignment="1">
      <alignment horizontal="center"/>
    </xf>
    <xf numFmtId="3" fontId="5" fillId="10" borderId="10" xfId="0" applyNumberFormat="1" applyFont="1" applyFill="1" applyBorder="1" applyAlignment="1">
      <alignment horizontal="center"/>
    </xf>
    <xf numFmtId="0" fontId="7" fillId="5" borderId="4"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6DEAA-027D-4667-8E84-9DE5DE355FEF}">
  <sheetPr>
    <pageSetUpPr fitToPage="1"/>
  </sheetPr>
  <dimension ref="A1:N59"/>
  <sheetViews>
    <sheetView tabSelected="1" zoomScale="75" workbookViewId="0">
      <pane xSplit="1" ySplit="3" topLeftCell="B4" activePane="bottomRight" state="frozen"/>
      <selection pane="bottomRight" activeCell="C54" sqref="C54"/>
      <selection pane="bottomLeft" activeCell="A4" sqref="A4"/>
      <selection pane="topRight" activeCell="B1" sqref="B1"/>
    </sheetView>
  </sheetViews>
  <sheetFormatPr defaultColWidth="9" defaultRowHeight="12"/>
  <cols>
    <col min="1" max="1" width="24.125" style="1" customWidth="1"/>
    <col min="2" max="2" width="8.25" style="8" customWidth="1"/>
    <col min="3" max="3" width="17.75" style="8" customWidth="1"/>
    <col min="4" max="4" width="22.875" style="3" customWidth="1"/>
    <col min="5" max="5" width="14.5" style="32" customWidth="1"/>
    <col min="6" max="6" width="12" style="32" customWidth="1"/>
    <col min="7" max="7" width="15.375" style="32" customWidth="1"/>
    <col min="8" max="8" width="11.375" style="31" customWidth="1"/>
    <col min="9" max="9" width="9.25" style="32" customWidth="1"/>
    <col min="10" max="10" width="10.125" style="32" customWidth="1"/>
    <col min="11" max="11" width="10.875" style="1" customWidth="1"/>
    <col min="12" max="12" width="9" style="1"/>
    <col min="13" max="13" width="11.125" style="1" customWidth="1"/>
    <col min="14" max="14" width="10.125" style="1" customWidth="1"/>
    <col min="15" max="16384" width="9" style="1"/>
  </cols>
  <sheetData>
    <row r="1" spans="1:11" ht="24" customHeight="1" thickBot="1">
      <c r="A1" s="81" t="s">
        <v>0</v>
      </c>
      <c r="B1" s="82"/>
      <c r="C1" s="82"/>
      <c r="D1" s="82"/>
      <c r="E1" s="82"/>
      <c r="F1" s="82"/>
      <c r="G1" s="82"/>
      <c r="H1" s="82"/>
      <c r="I1" s="82"/>
      <c r="J1" s="83"/>
    </row>
    <row r="2" spans="1:11" ht="24.75" customHeight="1" thickBot="1">
      <c r="A2" s="84" t="s">
        <v>1</v>
      </c>
      <c r="B2" s="85"/>
      <c r="C2" s="85"/>
      <c r="D2" s="85"/>
      <c r="E2" s="85"/>
      <c r="F2" s="85"/>
      <c r="G2" s="85"/>
      <c r="H2" s="85"/>
      <c r="I2" s="85"/>
      <c r="J2" s="86"/>
    </row>
    <row r="3" spans="1:11" s="20" customFormat="1" ht="76.5" customHeight="1">
      <c r="A3" s="60" t="s">
        <v>2</v>
      </c>
      <c r="B3" s="57" t="s">
        <v>3</v>
      </c>
      <c r="C3" s="57" t="s">
        <v>2</v>
      </c>
      <c r="D3" s="57" t="s">
        <v>4</v>
      </c>
      <c r="E3" s="58" t="s">
        <v>5</v>
      </c>
      <c r="F3" s="58" t="s">
        <v>6</v>
      </c>
      <c r="G3" s="58" t="s">
        <v>7</v>
      </c>
      <c r="H3" s="59" t="s">
        <v>8</v>
      </c>
      <c r="I3" s="57" t="s">
        <v>9</v>
      </c>
      <c r="J3" s="57" t="s">
        <v>10</v>
      </c>
    </row>
    <row r="4" spans="1:11" s="4" customFormat="1" ht="15" customHeight="1">
      <c r="A4" s="47" t="s">
        <v>11</v>
      </c>
      <c r="B4" s="19">
        <v>301</v>
      </c>
      <c r="C4" s="19" t="s">
        <v>12</v>
      </c>
      <c r="D4" s="11" t="s">
        <v>13</v>
      </c>
      <c r="E4" s="48">
        <v>30384</v>
      </c>
      <c r="F4" s="50"/>
      <c r="G4" s="48"/>
      <c r="H4" s="48">
        <f>E4/12</f>
        <v>2532</v>
      </c>
      <c r="I4" s="48">
        <f>(E4/52.143)/42</f>
        <v>13.873934591960021</v>
      </c>
      <c r="J4" s="48">
        <f>I4*1.5</f>
        <v>20.81090188794003</v>
      </c>
    </row>
    <row r="5" spans="1:11" s="4" customFormat="1" ht="15" customHeight="1">
      <c r="A5" s="5"/>
      <c r="B5" s="19">
        <v>302</v>
      </c>
      <c r="C5" s="19" t="s">
        <v>14</v>
      </c>
      <c r="D5" s="11" t="s">
        <v>15</v>
      </c>
      <c r="E5" s="48">
        <v>30384</v>
      </c>
      <c r="F5" s="50"/>
      <c r="G5" s="48"/>
      <c r="H5" s="48">
        <f>E5/12</f>
        <v>2532</v>
      </c>
      <c r="I5" s="48">
        <f>(E5/52.143)/42</f>
        <v>13.873934591960021</v>
      </c>
      <c r="J5" s="48">
        <f>I5*1.5</f>
        <v>20.81090188794003</v>
      </c>
    </row>
    <row r="6" spans="1:11" s="4" customFormat="1" ht="15" customHeight="1">
      <c r="A6" s="5"/>
      <c r="B6" s="19">
        <v>303</v>
      </c>
      <c r="C6" s="19" t="s">
        <v>16</v>
      </c>
      <c r="D6" s="11" t="s">
        <v>17</v>
      </c>
      <c r="E6" s="48">
        <v>38881</v>
      </c>
      <c r="F6" s="50"/>
      <c r="G6" s="48"/>
      <c r="H6" s="48">
        <f>E6/12</f>
        <v>3240.0833333333335</v>
      </c>
      <c r="I6" s="48">
        <f>(E6/52.143)/42</f>
        <v>17.753832637901446</v>
      </c>
      <c r="J6" s="48">
        <f>I6*1.5</f>
        <v>26.63074895685217</v>
      </c>
    </row>
    <row r="7" spans="1:11" s="4" customFormat="1" ht="8.1" customHeight="1">
      <c r="A7" s="33"/>
      <c r="B7" s="35"/>
      <c r="C7" s="35"/>
      <c r="D7" s="36"/>
      <c r="E7" s="40"/>
      <c r="F7" s="40"/>
      <c r="G7" s="40"/>
      <c r="H7" s="34"/>
      <c r="I7" s="34"/>
      <c r="J7" s="34"/>
    </row>
    <row r="8" spans="1:11" s="4" customFormat="1" ht="15" customHeight="1">
      <c r="A8" s="11" t="s">
        <v>18</v>
      </c>
      <c r="B8" s="19">
        <v>304</v>
      </c>
      <c r="C8" s="19" t="s">
        <v>19</v>
      </c>
      <c r="D8" s="11" t="s">
        <v>15</v>
      </c>
      <c r="E8" s="48">
        <v>41322</v>
      </c>
      <c r="F8" s="50"/>
      <c r="G8" s="48"/>
      <c r="H8" s="48">
        <f>E8/12</f>
        <v>3443.5</v>
      </c>
      <c r="I8" s="48">
        <f>(E8/52.143)/42</f>
        <v>18.868441456324778</v>
      </c>
      <c r="J8" s="48">
        <v>28.31</v>
      </c>
    </row>
    <row r="9" spans="1:11" s="4" customFormat="1" ht="15" customHeight="1">
      <c r="A9" s="5"/>
      <c r="B9" s="19">
        <v>305</v>
      </c>
      <c r="C9" s="19" t="s">
        <v>20</v>
      </c>
      <c r="D9" s="11" t="s">
        <v>17</v>
      </c>
      <c r="E9" s="48">
        <v>43104</v>
      </c>
      <c r="F9" s="50"/>
      <c r="G9" s="48"/>
      <c r="H9" s="48">
        <f>E9/12</f>
        <v>3592</v>
      </c>
      <c r="I9" s="48">
        <f>(E9/52.143)/42</f>
        <v>19.682137857156555</v>
      </c>
      <c r="J9" s="48">
        <f>I9*1.5</f>
        <v>29.523206785734832</v>
      </c>
    </row>
    <row r="10" spans="1:11" s="4" customFormat="1" ht="8.1" customHeight="1">
      <c r="A10" s="33"/>
      <c r="B10" s="35"/>
      <c r="C10" s="35"/>
      <c r="D10" s="36"/>
      <c r="E10" s="40"/>
      <c r="F10" s="40"/>
      <c r="G10" s="40"/>
      <c r="H10" s="34"/>
      <c r="I10" s="34"/>
      <c r="J10" s="34"/>
    </row>
    <row r="11" spans="1:11" s="4" customFormat="1" ht="15" customHeight="1">
      <c r="A11" s="11" t="s">
        <v>21</v>
      </c>
      <c r="B11" s="19">
        <v>306</v>
      </c>
      <c r="C11" s="19" t="s">
        <v>22</v>
      </c>
      <c r="D11" s="11" t="s">
        <v>15</v>
      </c>
      <c r="E11" s="48">
        <v>44038</v>
      </c>
      <c r="F11" s="50"/>
      <c r="G11" s="50"/>
      <c r="H11" s="48">
        <f>E11/12</f>
        <v>3669.8333333333335</v>
      </c>
      <c r="I11" s="48">
        <f>(E11/52.143)/42</f>
        <v>20.108620706975234</v>
      </c>
      <c r="J11" s="48">
        <v>30.17</v>
      </c>
    </row>
    <row r="12" spans="1:11" s="4" customFormat="1" ht="15" customHeight="1">
      <c r="A12" s="5"/>
      <c r="B12" s="19">
        <v>307</v>
      </c>
      <c r="C12" s="19" t="s">
        <v>23</v>
      </c>
      <c r="D12" s="11" t="s">
        <v>17</v>
      </c>
      <c r="E12" s="48">
        <v>45260</v>
      </c>
      <c r="F12" s="50"/>
      <c r="G12" s="50"/>
      <c r="H12" s="48">
        <f>E12/12</f>
        <v>3771.6666666666665</v>
      </c>
      <c r="I12" s="48">
        <f>(E12/52.143)/42</f>
        <v>20.666610045817226</v>
      </c>
      <c r="J12" s="48">
        <v>31.01</v>
      </c>
    </row>
    <row r="13" spans="1:11" s="4" customFormat="1" ht="15" hidden="1" customHeight="1">
      <c r="A13" s="13" t="s">
        <v>24</v>
      </c>
      <c r="B13" s="14">
        <v>15</v>
      </c>
      <c r="C13" s="14"/>
      <c r="D13" s="13" t="s">
        <v>25</v>
      </c>
      <c r="E13" s="49">
        <v>30905</v>
      </c>
      <c r="F13" s="61">
        <v>0</v>
      </c>
      <c r="G13" s="61">
        <f>SUM(F13:F13)</f>
        <v>0</v>
      </c>
      <c r="H13" s="48" t="e">
        <f>SUM(ROUNDDOWN(#REF!,2))</f>
        <v>#REF!</v>
      </c>
      <c r="I13" s="53" t="e">
        <f>SUM(H13/42)</f>
        <v>#REF!</v>
      </c>
      <c r="J13" s="53" t="e">
        <f>SUM(I13*1.5)</f>
        <v>#REF!</v>
      </c>
      <c r="K13" s="4" t="s">
        <v>26</v>
      </c>
    </row>
    <row r="14" spans="1:11" s="4" customFormat="1" ht="8.1" customHeight="1">
      <c r="A14" s="33"/>
      <c r="B14" s="35"/>
      <c r="C14" s="35"/>
      <c r="D14" s="36"/>
      <c r="E14" s="40"/>
      <c r="F14" s="40"/>
      <c r="G14" s="40"/>
      <c r="H14" s="34"/>
      <c r="I14" s="34"/>
      <c r="J14" s="34"/>
    </row>
    <row r="15" spans="1:11" s="4" customFormat="1" ht="19.5" hidden="1" customHeight="1">
      <c r="A15" s="11" t="s">
        <v>27</v>
      </c>
      <c r="B15" s="10"/>
      <c r="C15" s="10"/>
      <c r="D15" s="5"/>
      <c r="E15" s="41"/>
      <c r="F15" s="41"/>
      <c r="G15" s="41"/>
      <c r="H15" s="54"/>
      <c r="I15" s="54"/>
      <c r="J15" s="54"/>
    </row>
    <row r="16" spans="1:11" s="4" customFormat="1" ht="21" hidden="1" customHeight="1">
      <c r="A16" s="13" t="s">
        <v>24</v>
      </c>
      <c r="B16" s="14" t="s">
        <v>28</v>
      </c>
      <c r="C16" s="14"/>
      <c r="D16" s="13" t="s">
        <v>25</v>
      </c>
      <c r="E16" s="49">
        <v>36109</v>
      </c>
      <c r="F16" s="61">
        <v>0</v>
      </c>
      <c r="G16" s="61">
        <f>SUM(F16:F16)</f>
        <v>0</v>
      </c>
      <c r="H16" s="48" t="e">
        <f>SUM(ROUNDDOWN(#REF!,2))</f>
        <v>#REF!</v>
      </c>
      <c r="I16" s="55">
        <v>16.489999999999998</v>
      </c>
      <c r="J16" s="55">
        <v>24.73</v>
      </c>
      <c r="K16" s="4" t="s">
        <v>29</v>
      </c>
    </row>
    <row r="17" spans="1:10" s="4" customFormat="1" ht="15" customHeight="1">
      <c r="A17" s="11" t="s">
        <v>30</v>
      </c>
      <c r="B17" s="19">
        <v>306</v>
      </c>
      <c r="C17" s="19" t="s">
        <v>31</v>
      </c>
      <c r="D17" s="11" t="s">
        <v>15</v>
      </c>
      <c r="E17" s="48">
        <v>44038</v>
      </c>
      <c r="F17" s="50"/>
      <c r="G17" s="50"/>
      <c r="H17" s="48">
        <f>E17/12</f>
        <v>3669.8333333333335</v>
      </c>
      <c r="I17" s="48">
        <f>(E17/52.143)/42</f>
        <v>20.108620706975234</v>
      </c>
      <c r="J17" s="48">
        <v>30.17</v>
      </c>
    </row>
    <row r="18" spans="1:10" s="4" customFormat="1" ht="15" customHeight="1">
      <c r="A18" s="11"/>
      <c r="B18" s="19">
        <v>308</v>
      </c>
      <c r="C18" s="19" t="s">
        <v>32</v>
      </c>
      <c r="D18" s="11" t="s">
        <v>17</v>
      </c>
      <c r="E18" s="48">
        <v>48202</v>
      </c>
      <c r="F18" s="50"/>
      <c r="G18" s="50"/>
      <c r="H18" s="48">
        <f>E18/12</f>
        <v>4016.8333333333335</v>
      </c>
      <c r="I18" s="48">
        <f>(E18/52.143)/42</f>
        <v>22.009985360770699</v>
      </c>
      <c r="J18" s="48">
        <v>33.020000000000003</v>
      </c>
    </row>
    <row r="19" spans="1:10" s="4" customFormat="1" ht="8.1" customHeight="1">
      <c r="A19" s="36"/>
      <c r="B19" s="35"/>
      <c r="C19" s="35"/>
      <c r="D19" s="36"/>
      <c r="E19" s="40"/>
      <c r="F19" s="69"/>
      <c r="G19" s="40"/>
      <c r="H19" s="34"/>
      <c r="I19" s="34"/>
      <c r="J19" s="34"/>
    </row>
    <row r="20" spans="1:10" s="4" customFormat="1" ht="15" customHeight="1">
      <c r="A20" s="11" t="s">
        <v>33</v>
      </c>
      <c r="B20" s="19">
        <v>309</v>
      </c>
      <c r="C20" s="19" t="s">
        <v>34</v>
      </c>
      <c r="D20" s="11" t="s">
        <v>15</v>
      </c>
      <c r="E20" s="48">
        <v>50135</v>
      </c>
      <c r="F20" s="50"/>
      <c r="G20" s="50"/>
      <c r="H20" s="48">
        <f>E20/12</f>
        <v>4177.916666666667</v>
      </c>
      <c r="I20" s="48">
        <f>(E20/52.143)/42</f>
        <v>22.892631344389013</v>
      </c>
      <c r="J20" s="48">
        <f>I20*1.5</f>
        <v>34.338947016583518</v>
      </c>
    </row>
    <row r="21" spans="1:10" s="4" customFormat="1" ht="15" customHeight="1">
      <c r="A21" s="5"/>
      <c r="B21" s="19">
        <v>310</v>
      </c>
      <c r="C21" s="19" t="s">
        <v>35</v>
      </c>
      <c r="D21" s="11" t="s">
        <v>17</v>
      </c>
      <c r="E21" s="48">
        <v>51642</v>
      </c>
      <c r="F21" s="50"/>
      <c r="G21" s="50"/>
      <c r="H21" s="48">
        <f>E21/12</f>
        <v>4303.5</v>
      </c>
      <c r="I21" s="48">
        <f>(E21/52.143)/42</f>
        <v>23.580757312993665</v>
      </c>
      <c r="J21" s="48">
        <f>I21*1.5</f>
        <v>35.371135969490496</v>
      </c>
    </row>
    <row r="22" spans="1:10" s="4" customFormat="1" ht="20.25" customHeight="1">
      <c r="A22" s="33"/>
      <c r="B22" s="35"/>
      <c r="C22" s="35"/>
      <c r="D22" s="35"/>
      <c r="E22" s="40"/>
      <c r="F22" s="40"/>
      <c r="G22" s="63"/>
      <c r="H22" s="34"/>
      <c r="I22" s="34"/>
      <c r="J22" s="34"/>
    </row>
    <row r="23" spans="1:10" s="4" customFormat="1" ht="15" hidden="1" customHeight="1">
      <c r="A23" s="11"/>
      <c r="B23" s="19"/>
      <c r="C23" s="19"/>
      <c r="D23" s="5"/>
      <c r="E23" s="41"/>
      <c r="F23" s="41"/>
      <c r="G23" s="64"/>
      <c r="H23" s="54"/>
      <c r="I23" s="54"/>
      <c r="J23" s="54"/>
    </row>
    <row r="24" spans="1:10" s="4" customFormat="1" ht="15" customHeight="1">
      <c r="A24" s="11" t="s">
        <v>36</v>
      </c>
      <c r="B24" s="19">
        <v>309</v>
      </c>
      <c r="C24" s="19" t="s">
        <v>37</v>
      </c>
      <c r="D24" s="11" t="s">
        <v>15</v>
      </c>
      <c r="E24" s="48">
        <v>50135</v>
      </c>
      <c r="F24" s="48">
        <f>E24*20%</f>
        <v>10027</v>
      </c>
      <c r="G24" s="65">
        <f>E24+F24</f>
        <v>60162</v>
      </c>
      <c r="H24" s="48">
        <f>G24/12</f>
        <v>5013.5</v>
      </c>
      <c r="I24" s="48">
        <f>(E24/52.143)/42</f>
        <v>22.892631344389013</v>
      </c>
      <c r="J24" s="48">
        <f>I24*1.5</f>
        <v>34.338947016583518</v>
      </c>
    </row>
    <row r="25" spans="1:10" s="4" customFormat="1" ht="20.100000000000001" customHeight="1">
      <c r="A25" s="5"/>
      <c r="B25" s="19">
        <v>311</v>
      </c>
      <c r="C25" s="19" t="s">
        <v>38</v>
      </c>
      <c r="D25" s="11" t="s">
        <v>17</v>
      </c>
      <c r="E25" s="48">
        <v>55301</v>
      </c>
      <c r="F25" s="48">
        <f>E25*20%</f>
        <v>11060.2</v>
      </c>
      <c r="G25" s="65">
        <f>E25+F25</f>
        <v>66361.2</v>
      </c>
      <c r="H25" s="48">
        <f>G25/12</f>
        <v>5530.0999999999995</v>
      </c>
      <c r="I25" s="48">
        <f>(E25/52.143)/42</f>
        <v>25.251528991244772</v>
      </c>
      <c r="J25" s="48">
        <f>I25*1.5</f>
        <v>37.87729348686716</v>
      </c>
    </row>
    <row r="26" spans="1:10" s="4" customFormat="1" ht="20.100000000000001" hidden="1" customHeight="1">
      <c r="B26" s="20"/>
      <c r="C26" s="20"/>
      <c r="E26" s="42"/>
      <c r="F26" s="70"/>
      <c r="G26" s="42"/>
      <c r="H26" s="71"/>
      <c r="I26" s="42"/>
      <c r="J26" s="42"/>
    </row>
    <row r="27" spans="1:10" s="4" customFormat="1" ht="20.100000000000001" hidden="1" customHeight="1">
      <c r="A27" s="15"/>
      <c r="B27" s="17"/>
      <c r="C27" s="17"/>
      <c r="D27" s="18"/>
      <c r="E27" s="43"/>
      <c r="F27" s="43"/>
      <c r="G27" s="66"/>
      <c r="H27" s="16"/>
      <c r="I27" s="16"/>
      <c r="J27" s="16"/>
    </row>
    <row r="28" spans="1:10" s="4" customFormat="1" ht="20.100000000000001" hidden="1" customHeight="1">
      <c r="A28" s="11" t="s">
        <v>39</v>
      </c>
      <c r="B28" s="12">
        <v>312</v>
      </c>
      <c r="C28" s="12" t="s">
        <v>40</v>
      </c>
      <c r="D28" s="11" t="s">
        <v>15</v>
      </c>
      <c r="E28" s="50">
        <v>43150</v>
      </c>
      <c r="F28" s="50" t="e">
        <f>SUM(#REF!*20/100)</f>
        <v>#REF!</v>
      </c>
      <c r="G28" s="62" t="e">
        <f>SUM(#REF!,F28)</f>
        <v>#REF!</v>
      </c>
      <c r="H28" s="48" t="e">
        <f>SUM(ROUNDDOWN(#REF!,2))</f>
        <v>#REF!</v>
      </c>
      <c r="I28" s="53" t="e">
        <f>#REF!/42</f>
        <v>#REF!</v>
      </c>
      <c r="J28" s="53" t="s">
        <v>41</v>
      </c>
    </row>
    <row r="29" spans="1:10" s="4" customFormat="1" ht="20.100000000000001" hidden="1" customHeight="1">
      <c r="A29" s="5"/>
      <c r="B29" s="12">
        <v>313</v>
      </c>
      <c r="C29" s="12" t="s">
        <v>42</v>
      </c>
      <c r="D29" s="11" t="s">
        <v>17</v>
      </c>
      <c r="E29" s="50">
        <v>44445</v>
      </c>
      <c r="F29" s="50" t="e">
        <f>SUM(#REF!*20/100)</f>
        <v>#REF!</v>
      </c>
      <c r="G29" s="62" t="e">
        <f>SUM(#REF!,F29)</f>
        <v>#REF!</v>
      </c>
      <c r="H29" s="48" t="e">
        <f>SUM(ROUNDDOWN(#REF!,2))</f>
        <v>#REF!</v>
      </c>
      <c r="I29" s="53" t="e">
        <f>#REF!/42</f>
        <v>#REF!</v>
      </c>
      <c r="J29" s="53" t="s">
        <v>41</v>
      </c>
    </row>
    <row r="30" spans="1:10" s="4" customFormat="1" ht="20.100000000000001" hidden="1" customHeight="1">
      <c r="B30" s="20"/>
      <c r="C30" s="20"/>
      <c r="E30" s="42"/>
      <c r="F30" s="70"/>
      <c r="G30" s="42"/>
      <c r="H30" s="71"/>
      <c r="I30" s="42"/>
      <c r="J30" s="42"/>
    </row>
    <row r="31" spans="1:10" s="4" customFormat="1" ht="8.1" customHeight="1">
      <c r="A31" s="33"/>
      <c r="B31" s="35"/>
      <c r="C31" s="35"/>
      <c r="D31" s="36"/>
      <c r="E31" s="40"/>
      <c r="F31" s="40"/>
      <c r="G31" s="63"/>
      <c r="H31" s="34"/>
      <c r="I31" s="34"/>
      <c r="J31" s="34"/>
    </row>
    <row r="32" spans="1:10" s="4" customFormat="1" ht="20.100000000000001" customHeight="1">
      <c r="A32" s="11" t="s">
        <v>43</v>
      </c>
      <c r="B32" s="19">
        <v>312</v>
      </c>
      <c r="C32" s="19" t="s">
        <v>44</v>
      </c>
      <c r="D32" s="11" t="s">
        <v>15</v>
      </c>
      <c r="E32" s="48">
        <v>57743</v>
      </c>
      <c r="F32" s="48">
        <f>E32*20%</f>
        <v>11548.6</v>
      </c>
      <c r="G32" s="65">
        <f>E32+F32</f>
        <v>69291.600000000006</v>
      </c>
      <c r="H32" s="48">
        <f>G32/12</f>
        <v>5774.3</v>
      </c>
      <c r="I32" s="48">
        <f>(E32/52.143)/42</f>
        <v>26.366594429421657</v>
      </c>
      <c r="J32" s="48" t="s">
        <v>41</v>
      </c>
    </row>
    <row r="33" spans="1:14" s="4" customFormat="1" ht="20.100000000000001" customHeight="1">
      <c r="A33" s="5"/>
      <c r="B33" s="19">
        <v>314</v>
      </c>
      <c r="C33" s="19" t="s">
        <v>45</v>
      </c>
      <c r="D33" s="11" t="s">
        <v>17</v>
      </c>
      <c r="E33" s="48">
        <v>64013</v>
      </c>
      <c r="F33" s="48">
        <f>E33*20%</f>
        <v>12802.6</v>
      </c>
      <c r="G33" s="65">
        <f>E33+F33</f>
        <v>76815.600000000006</v>
      </c>
      <c r="H33" s="48">
        <f>G33/12</f>
        <v>6401.3</v>
      </c>
      <c r="I33" s="48">
        <f>(E33/52.143)/42</f>
        <v>29.229600284200131</v>
      </c>
      <c r="J33" s="48" t="s">
        <v>41</v>
      </c>
    </row>
    <row r="34" spans="1:14" s="4" customFormat="1" ht="20.100000000000001" hidden="1" customHeight="1">
      <c r="A34" s="5"/>
      <c r="B34" s="19"/>
      <c r="C34" s="19"/>
      <c r="D34" s="11"/>
      <c r="E34" s="50"/>
      <c r="F34" s="50"/>
      <c r="G34" s="62"/>
      <c r="H34" s="48"/>
      <c r="I34" s="48"/>
      <c r="J34" s="48"/>
    </row>
    <row r="35" spans="1:14" s="4" customFormat="1" ht="20.100000000000001" hidden="1" customHeight="1">
      <c r="A35" s="15"/>
      <c r="B35" s="23"/>
      <c r="C35" s="23"/>
      <c r="D35" s="15"/>
      <c r="E35" s="22"/>
      <c r="F35" s="22"/>
      <c r="G35" s="67"/>
      <c r="H35" s="22"/>
      <c r="I35" s="22"/>
      <c r="J35" s="22"/>
    </row>
    <row r="36" spans="1:14" s="4" customFormat="1" ht="20.100000000000001" hidden="1" customHeight="1">
      <c r="A36" s="11" t="s">
        <v>46</v>
      </c>
      <c r="B36" s="12">
        <v>315</v>
      </c>
      <c r="C36" s="12" t="s">
        <v>47</v>
      </c>
      <c r="D36" s="11" t="s">
        <v>15</v>
      </c>
      <c r="E36" s="50">
        <v>50658</v>
      </c>
      <c r="F36" s="50">
        <v>10532.67</v>
      </c>
      <c r="G36" s="62" t="e">
        <f>SUM(#REF!,F36)</f>
        <v>#REF!</v>
      </c>
      <c r="H36" s="48" t="e">
        <f>SUM(ROUNDDOWN(#REF!,2))</f>
        <v>#REF!</v>
      </c>
      <c r="I36" s="53" t="e">
        <f>#REF!/42</f>
        <v>#REF!</v>
      </c>
      <c r="J36" s="53" t="s">
        <v>41</v>
      </c>
    </row>
    <row r="37" spans="1:14" s="4" customFormat="1" ht="20.100000000000001" hidden="1" customHeight="1">
      <c r="A37" s="5" t="s">
        <v>48</v>
      </c>
      <c r="B37" s="12">
        <v>316</v>
      </c>
      <c r="C37" s="12" t="s">
        <v>49</v>
      </c>
      <c r="D37" s="11" t="s">
        <v>17</v>
      </c>
      <c r="E37" s="50">
        <v>52177</v>
      </c>
      <c r="F37" s="50">
        <v>10848.39</v>
      </c>
      <c r="G37" s="62" t="e">
        <f>SUM(#REF!,F37)</f>
        <v>#REF!</v>
      </c>
      <c r="H37" s="48" t="e">
        <f>SUM(ROUNDDOWN(#REF!,2))</f>
        <v>#REF!</v>
      </c>
      <c r="I37" s="53" t="e">
        <f>#REF!/42</f>
        <v>#REF!</v>
      </c>
      <c r="J37" s="53" t="s">
        <v>41</v>
      </c>
    </row>
    <row r="38" spans="1:14" s="4" customFormat="1" ht="20.100000000000001" hidden="1" customHeight="1">
      <c r="A38" s="5"/>
      <c r="B38" s="19"/>
      <c r="C38" s="19"/>
      <c r="D38" s="5"/>
      <c r="E38" s="41"/>
      <c r="F38" s="41"/>
      <c r="G38" s="64"/>
      <c r="H38" s="54"/>
      <c r="I38" s="54"/>
      <c r="J38" s="54"/>
    </row>
    <row r="39" spans="1:14" s="4" customFormat="1" ht="8.1" customHeight="1">
      <c r="A39" s="33"/>
      <c r="B39" s="35"/>
      <c r="C39" s="35"/>
      <c r="D39" s="36"/>
      <c r="E39" s="40"/>
      <c r="F39" s="40"/>
      <c r="G39" s="63"/>
      <c r="H39" s="72"/>
      <c r="I39" s="34"/>
      <c r="J39" s="34"/>
    </row>
    <row r="40" spans="1:14" s="4" customFormat="1" ht="20.100000000000001" customHeight="1">
      <c r="A40" s="11" t="s">
        <v>50</v>
      </c>
      <c r="B40" s="19">
        <v>315</v>
      </c>
      <c r="C40" s="19" t="s">
        <v>51</v>
      </c>
      <c r="D40" s="11" t="s">
        <v>15</v>
      </c>
      <c r="E40" s="48">
        <v>67792</v>
      </c>
      <c r="F40" s="73">
        <v>19659.68</v>
      </c>
      <c r="G40" s="65">
        <f>E40+F40</f>
        <v>87451.68</v>
      </c>
      <c r="H40" s="48">
        <f>G40/12</f>
        <v>7287.6399999999994</v>
      </c>
      <c r="I40" s="48">
        <f>(E40/52.143)/42</f>
        <v>30.955166332877628</v>
      </c>
      <c r="J40" s="48" t="s">
        <v>41</v>
      </c>
      <c r="L40" s="21"/>
      <c r="M40" s="21"/>
      <c r="N40" s="21"/>
    </row>
    <row r="41" spans="1:14" s="4" customFormat="1" ht="20.100000000000001" customHeight="1">
      <c r="A41" s="5"/>
      <c r="B41" s="19">
        <v>317</v>
      </c>
      <c r="C41" s="19" t="s">
        <v>52</v>
      </c>
      <c r="D41" s="11" t="s">
        <v>17</v>
      </c>
      <c r="E41" s="48">
        <v>74360</v>
      </c>
      <c r="F41" s="73">
        <v>21564.400000000001</v>
      </c>
      <c r="G41" s="65">
        <f>E41+F41</f>
        <v>95924.4</v>
      </c>
      <c r="H41" s="48">
        <f>G41/12</f>
        <v>7993.7</v>
      </c>
      <c r="I41" s="48">
        <f>(E41/52.143)/42</f>
        <v>33.95424487421495</v>
      </c>
      <c r="J41" s="48" t="s">
        <v>41</v>
      </c>
      <c r="L41" s="21"/>
      <c r="M41" s="21"/>
      <c r="N41" s="21"/>
    </row>
    <row r="42" spans="1:14" s="4" customFormat="1" ht="8.1" customHeight="1">
      <c r="A42" s="33"/>
      <c r="B42" s="37"/>
      <c r="C42" s="37"/>
      <c r="D42" s="38"/>
      <c r="E42" s="76"/>
      <c r="F42" s="77"/>
      <c r="G42" s="77"/>
      <c r="H42" s="78"/>
      <c r="I42" s="79"/>
      <c r="J42" s="80"/>
      <c r="L42" s="21"/>
      <c r="M42" s="21"/>
      <c r="N42" s="21"/>
    </row>
    <row r="43" spans="1:14" s="4" customFormat="1" ht="20.100000000000001" hidden="1" customHeight="1">
      <c r="A43" s="25" t="s">
        <v>53</v>
      </c>
      <c r="B43" s="14"/>
      <c r="C43" s="29"/>
      <c r="D43" s="87"/>
      <c r="E43" s="87"/>
      <c r="F43" s="56"/>
      <c r="G43" s="56"/>
      <c r="H43" s="56"/>
      <c r="I43" s="56"/>
      <c r="J43" s="56"/>
    </row>
    <row r="44" spans="1:14" ht="20.100000000000001" hidden="1" customHeight="1">
      <c r="A44" s="9" t="s">
        <v>54</v>
      </c>
      <c r="B44" s="12">
        <v>318</v>
      </c>
      <c r="C44" s="24" t="s">
        <v>55</v>
      </c>
      <c r="D44" s="6"/>
      <c r="E44" s="44">
        <v>36109</v>
      </c>
      <c r="F44" s="44">
        <v>0</v>
      </c>
      <c r="G44" s="44" t="e">
        <f>SUM(#REF!,F44)</f>
        <v>#REF!</v>
      </c>
      <c r="H44" s="39" t="e">
        <f>SUM(ROUNDDOWN(#REF!,2))</f>
        <v>#REF!</v>
      </c>
      <c r="I44" s="74"/>
      <c r="J44" s="53" t="s">
        <v>41</v>
      </c>
      <c r="K44" s="4" t="s">
        <v>56</v>
      </c>
    </row>
    <row r="45" spans="1:14" ht="20.100000000000001" hidden="1" customHeight="1">
      <c r="A45" s="27"/>
      <c r="B45" s="23"/>
      <c r="C45" s="28"/>
      <c r="D45" s="2"/>
      <c r="E45" s="45"/>
      <c r="F45" s="45"/>
      <c r="G45" s="45"/>
      <c r="H45" s="75"/>
      <c r="I45" s="7"/>
      <c r="J45" s="7"/>
    </row>
    <row r="46" spans="1:14" ht="20.100000000000001" hidden="1" customHeight="1">
      <c r="A46" s="9" t="s">
        <v>57</v>
      </c>
      <c r="B46" s="12">
        <v>319</v>
      </c>
      <c r="C46" s="24" t="s">
        <v>58</v>
      </c>
      <c r="D46" s="6"/>
      <c r="E46" s="44">
        <v>38667</v>
      </c>
      <c r="F46" s="44" t="e">
        <f>SUM(#REF!/100)*20</f>
        <v>#REF!</v>
      </c>
      <c r="G46" s="44" t="e">
        <f>SUM(#REF!,F46)</f>
        <v>#REF!</v>
      </c>
      <c r="H46" s="39" t="e">
        <f>SUM(ROUNDDOWN(#REF!,2))</f>
        <v>#REF!</v>
      </c>
      <c r="I46" s="74"/>
      <c r="J46" s="53" t="s">
        <v>41</v>
      </c>
      <c r="K46" s="4" t="s">
        <v>56</v>
      </c>
    </row>
    <row r="47" spans="1:14" ht="20.100000000000001" hidden="1" customHeight="1">
      <c r="A47" s="27"/>
      <c r="B47" s="23"/>
      <c r="C47" s="28"/>
      <c r="D47" s="2"/>
      <c r="E47" s="45"/>
      <c r="F47" s="68"/>
      <c r="G47" s="68"/>
      <c r="H47" s="75"/>
      <c r="I47" s="7"/>
      <c r="J47" s="7"/>
    </row>
    <row r="48" spans="1:14" ht="20.100000000000001" hidden="1" customHeight="1">
      <c r="A48" s="9" t="s">
        <v>59</v>
      </c>
      <c r="B48" s="24">
        <v>320</v>
      </c>
      <c r="C48" s="24" t="s">
        <v>60</v>
      </c>
      <c r="D48" s="6"/>
      <c r="E48" s="44">
        <v>44758</v>
      </c>
      <c r="F48" s="44" t="e">
        <f>SUM(#REF!/100)*20</f>
        <v>#REF!</v>
      </c>
      <c r="G48" s="44" t="e">
        <f>SUM(#REF!,F48)</f>
        <v>#REF!</v>
      </c>
      <c r="H48" s="39" t="e">
        <f>SUM(ROUNDDOWN(#REF!,2))</f>
        <v>#REF!</v>
      </c>
      <c r="I48" s="74"/>
      <c r="J48" s="53" t="s">
        <v>41</v>
      </c>
      <c r="K48" s="4" t="s">
        <v>56</v>
      </c>
    </row>
    <row r="49" spans="1:11" ht="20.100000000000001" hidden="1" customHeight="1">
      <c r="A49" s="27"/>
      <c r="B49" s="23"/>
      <c r="C49" s="28"/>
      <c r="D49" s="2"/>
      <c r="E49" s="45"/>
      <c r="F49" s="68"/>
      <c r="G49" s="45"/>
      <c r="H49" s="75"/>
      <c r="I49" s="7"/>
      <c r="J49" s="7"/>
    </row>
    <row r="50" spans="1:11" ht="20.100000000000001" hidden="1" customHeight="1">
      <c r="A50" s="9" t="s">
        <v>61</v>
      </c>
      <c r="B50" s="24">
        <v>321</v>
      </c>
      <c r="C50" s="24" t="s">
        <v>62</v>
      </c>
      <c r="D50" s="6"/>
      <c r="E50" s="44">
        <v>51994</v>
      </c>
      <c r="F50" s="44" t="e">
        <f>SUM(#REF!/100)*20</f>
        <v>#REF!</v>
      </c>
      <c r="G50" s="44" t="e">
        <f>SUM(#REF!,F50)</f>
        <v>#REF!</v>
      </c>
      <c r="H50" s="39" t="e">
        <f>SUM(ROUNDDOWN(#REF!,2))</f>
        <v>#REF!</v>
      </c>
      <c r="I50" s="74"/>
      <c r="J50" s="53" t="s">
        <v>41</v>
      </c>
      <c r="K50" s="4" t="s">
        <v>56</v>
      </c>
    </row>
    <row r="51" spans="1:11" ht="20.100000000000001" hidden="1" customHeight="1">
      <c r="A51" s="27"/>
      <c r="B51" s="23"/>
      <c r="C51" s="28"/>
      <c r="D51" s="2"/>
      <c r="E51" s="45"/>
      <c r="F51" s="45"/>
      <c r="G51" s="45"/>
      <c r="H51" s="75"/>
      <c r="I51" s="7"/>
      <c r="J51" s="7"/>
    </row>
    <row r="52" spans="1:11" ht="28.5" hidden="1" customHeight="1">
      <c r="A52" s="26" t="s">
        <v>63</v>
      </c>
      <c r="B52" s="24">
        <v>322</v>
      </c>
      <c r="C52" s="30" t="s">
        <v>64</v>
      </c>
      <c r="D52" s="6"/>
      <c r="E52" s="46">
        <v>36109</v>
      </c>
      <c r="F52" s="46">
        <v>0</v>
      </c>
      <c r="G52" s="46" t="e">
        <f>SUM(#REF!,F52)</f>
        <v>#REF!</v>
      </c>
      <c r="H52" s="39" t="e">
        <f>SUM(ROUNDDOWN(#REF!,2))</f>
        <v>#REF!</v>
      </c>
      <c r="I52" s="74"/>
      <c r="J52" s="53" t="s">
        <v>41</v>
      </c>
      <c r="K52" s="4" t="s">
        <v>56</v>
      </c>
    </row>
    <row r="53" spans="1:11" ht="12.75" customHeight="1">
      <c r="A53" s="51" t="s">
        <v>65</v>
      </c>
      <c r="B53" s="52"/>
    </row>
    <row r="54" spans="1:11">
      <c r="F54" s="31"/>
      <c r="G54" s="31"/>
    </row>
    <row r="55" spans="1:11">
      <c r="E55" s="31"/>
      <c r="F55" s="31"/>
    </row>
    <row r="56" spans="1:11">
      <c r="E56" s="31"/>
      <c r="F56" s="31"/>
    </row>
    <row r="57" spans="1:11">
      <c r="G57" s="31"/>
    </row>
    <row r="58" spans="1:11">
      <c r="G58" s="31"/>
    </row>
    <row r="59" spans="1:11">
      <c r="G59" s="31"/>
    </row>
  </sheetData>
  <mergeCells count="3">
    <mergeCell ref="A1:J1"/>
    <mergeCell ref="A2:J2"/>
    <mergeCell ref="D43:E43"/>
  </mergeCells>
  <phoneticPr fontId="0" type="noConversion"/>
  <pageMargins left="0.15748031496062992" right="0.23622047244094491" top="0.39370078740157483" bottom="0.39370078740157483" header="0.31496062992125984" footer="0.11811023622047245"/>
  <pageSetup paperSize="9" scale="91" orientation="landscape" r:id="rId1"/>
  <headerFooter alignWithMargins="0">
    <oddFooter>&amp;L&amp;F&amp;R&amp;D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8313E6393D140ABE023AC94B5592D" ma:contentTypeVersion="13" ma:contentTypeDescription="Create a new document." ma:contentTypeScope="" ma:versionID="14f3999a78c708cdfc9adfc33fea27cb">
  <xsd:schema xmlns:xsd="http://www.w3.org/2001/XMLSchema" xmlns:xs="http://www.w3.org/2001/XMLSchema" xmlns:p="http://schemas.microsoft.com/office/2006/metadata/properties" xmlns:ns2="da2ccabb-fb84-4071-876f-6d2a197a50d5" xmlns:ns3="702d1a84-7059-49f7-b6bc-42454d7bdaa1" targetNamespace="http://schemas.microsoft.com/office/2006/metadata/properties" ma:root="true" ma:fieldsID="548445a1640c792aaf1e63fffbfc5439" ns2:_="" ns3:_="">
    <xsd:import namespace="da2ccabb-fb84-4071-876f-6d2a197a50d5"/>
    <xsd:import namespace="702d1a84-7059-49f7-b6bc-42454d7bda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Documenttype"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ccabb-fb84-4071-876f-6d2a197a5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Documenttype" ma:index="12" nillable="true" ma:displayName="Information category" ma:description="This column is to be used to help distinguish the different types of information and is used to pull specific documents through to web parts. This is free text so please ensure you use the same name formatting for each document e.g 'Degree Sponsorship'" ma:format="Dropdown" ma:internalName="Documenttype">
      <xsd:simpleType>
        <xsd:restriction base="dms:Text">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190b5c2-8f44-4c68-87d8-209671f62d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2d1a84-7059-49f7-b6bc-42454d7bdaa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1a1fec9-9e28-40f6-892c-a27c860e37d7}" ma:internalName="TaxCatchAll" ma:showField="CatchAllData" ma:web="702d1a84-7059-49f7-b6bc-42454d7bda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da2ccabb-fb84-4071-876f-6d2a197a50d5" xsi:nil="true"/>
    <lcf76f155ced4ddcb4097134ff3c332f xmlns="da2ccabb-fb84-4071-876f-6d2a197a50d5">
      <Terms xmlns="http://schemas.microsoft.com/office/infopath/2007/PartnerControls"/>
    </lcf76f155ced4ddcb4097134ff3c332f>
    <TaxCatchAll xmlns="702d1a84-7059-49f7-b6bc-42454d7bdaa1" xsi:nil="true"/>
  </documentManagement>
</p:properties>
</file>

<file path=customXml/itemProps1.xml><?xml version="1.0" encoding="utf-8"?>
<ds:datastoreItem xmlns:ds="http://schemas.openxmlformats.org/officeDocument/2006/customXml" ds:itemID="{8095F115-DDB4-4FC1-9A56-9750E6BD9165}"/>
</file>

<file path=customXml/itemProps2.xml><?xml version="1.0" encoding="utf-8"?>
<ds:datastoreItem xmlns:ds="http://schemas.openxmlformats.org/officeDocument/2006/customXml" ds:itemID="{D281AC81-10EE-4920-8F18-AE6DDA054B15}"/>
</file>

<file path=customXml/itemProps3.xml><?xml version="1.0" encoding="utf-8"?>
<ds:datastoreItem xmlns:ds="http://schemas.openxmlformats.org/officeDocument/2006/customXml" ds:itemID="{5F4FA213-55F1-489A-9345-633F32496517}"/>
</file>

<file path=docProps/app.xml><?xml version="1.0" encoding="utf-8"?>
<Properties xmlns="http://schemas.openxmlformats.org/officeDocument/2006/extended-properties" xmlns:vt="http://schemas.openxmlformats.org/officeDocument/2006/docPropsVTypes">
  <Application>Microsoft Excel Online</Application>
  <Manager/>
  <Company>Cheshire Fire Service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Smart</dc:creator>
  <cp:keywords/>
  <dc:description/>
  <cp:lastModifiedBy>Ruchira Rai</cp:lastModifiedBy>
  <cp:revision/>
  <dcterms:created xsi:type="dcterms:W3CDTF">2004-08-26T07:05:43Z</dcterms:created>
  <dcterms:modified xsi:type="dcterms:W3CDTF">2025-11-04T16:47:55Z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0x01010029D8313E6393D140ABE023AC94B5592D</vt:lpwstr>
  </property>
  <property fmtid="{D5CDD505-2E9C-101B-9397-08002B2CF9AE}" pid="3" name="MediaServiceImageTags">
    <vt:lpwstr/>
  </property>
</Properties>
</file>